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Sheet2!$A$3:$I$39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<sst xmlns="http://schemas.openxmlformats.org/spreadsheetml/2006/main" count="227" uniqueCount="158">
  <si>
    <r>
      <rPr>
        <u/>
        <sz val="18"/>
        <color rgb="FF000000"/>
        <rFont val="宋体"/>
        <charset val="134"/>
      </rPr>
      <t xml:space="preserve">  2024-2025（1）</t>
    </r>
    <r>
      <rPr>
        <sz val="18"/>
        <color rgb="FF000000"/>
        <rFont val="宋体"/>
        <charset val="134"/>
      </rPr>
      <t>学期研究生助教岗位聘任汇总表</t>
    </r>
  </si>
  <si>
    <t>学院(部)助教工作培训指导教师：                                            学院（部）助教工作联系人：</t>
  </si>
  <si>
    <t>序号</t>
  </si>
  <si>
    <t>开课学院</t>
  </si>
  <si>
    <t>助教课程名称</t>
  </si>
  <si>
    <t>课程主讲教师</t>
  </si>
  <si>
    <t>教学班</t>
  </si>
  <si>
    <t>修读人数</t>
  </si>
  <si>
    <t>总学时</t>
  </si>
  <si>
    <t>推荐助教研究生姓名</t>
  </si>
  <si>
    <t>助教研究生学号</t>
  </si>
  <si>
    <t>数学科学学院</t>
  </si>
  <si>
    <t>线性代数B</t>
  </si>
  <si>
    <t>金建国、曾燎原</t>
  </si>
  <si>
    <t>线性代数B(健行）-0001；线性代数B-0011/0012；线性代数B-0007/0008</t>
  </si>
  <si>
    <t>王超</t>
  </si>
  <si>
    <t>211122090010</t>
  </si>
  <si>
    <t>高等数学I</t>
  </si>
  <si>
    <t>王彦霖、戴维</t>
  </si>
  <si>
    <t>高等数学I-0006；高等数学I-0007</t>
  </si>
  <si>
    <t>张健</t>
  </si>
  <si>
    <t>221123090134</t>
  </si>
  <si>
    <t>詹国平、杨爱军</t>
  </si>
  <si>
    <t>高等数学I-0030；高等数学I-0027</t>
  </si>
  <si>
    <t>周娟</t>
  </si>
  <si>
    <t>211123090002</t>
  </si>
  <si>
    <t>杨晶、金永阳</t>
  </si>
  <si>
    <t>高等数学I-0032；高等数学Ⅰ-0022</t>
  </si>
  <si>
    <t>胡洲涛</t>
  </si>
  <si>
    <t>211124090015</t>
  </si>
  <si>
    <t>沈守枫、陈婳</t>
  </si>
  <si>
    <t>高等数学Ⅰ-0020；高等数学Ⅰ-0021</t>
  </si>
  <si>
    <t>曹芷仪</t>
  </si>
  <si>
    <t>211123090017</t>
  </si>
  <si>
    <t>孟莉、赵松林</t>
  </si>
  <si>
    <t>高等数学I-0005；高等数学Ⅰ-0025</t>
  </si>
  <si>
    <t>姜宏林</t>
  </si>
  <si>
    <t>211124090006</t>
  </si>
  <si>
    <t>周显潮、吴玉荣</t>
  </si>
  <si>
    <t>高等数学Ⅰ-0031；高等数学I-0028</t>
  </si>
  <si>
    <t>施雷雷</t>
  </si>
  <si>
    <t>211124090009</t>
  </si>
  <si>
    <t>李晓菲、胡娟</t>
  </si>
  <si>
    <t>高等数学Ⅰ-0017；高等数学Ⅰ-0029</t>
  </si>
  <si>
    <t>陈淼</t>
  </si>
  <si>
    <t>221123090104</t>
  </si>
  <si>
    <t>线性代数</t>
  </si>
  <si>
    <t>丁晓东、姜丽亚</t>
  </si>
  <si>
    <t>线性代数A（健行）-0001，线性代数B-0013；线性代数A-0001/0003</t>
  </si>
  <si>
    <t>吴震东</t>
  </si>
  <si>
    <t>211123090029</t>
  </si>
  <si>
    <t>概率论与数理统计</t>
  </si>
  <si>
    <t>冯玮、夏治南</t>
  </si>
  <si>
    <t>概率论与数理统计B-0004/0005/0006；概率论与数理统计A0007/0009</t>
  </si>
  <si>
    <t>牟小刚</t>
  </si>
  <si>
    <t>211124090010</t>
  </si>
  <si>
    <t>复变函数与积分变换</t>
  </si>
  <si>
    <t>潘永娟</t>
  </si>
  <si>
    <t>复变函数与积分变换-0002/0006</t>
  </si>
  <si>
    <t>张情</t>
  </si>
  <si>
    <t>211122090032</t>
  </si>
  <si>
    <t>大学数学</t>
  </si>
  <si>
    <t>郝夏芝</t>
  </si>
  <si>
    <t>大学数学-0002， 大学数学-0003</t>
  </si>
  <si>
    <t>朱心洁</t>
  </si>
  <si>
    <t>211124090020</t>
  </si>
  <si>
    <t>胡晓瑞</t>
  </si>
  <si>
    <t>大学数学-0001；大学数学B-0003</t>
  </si>
  <si>
    <t>黄俊华</t>
  </si>
  <si>
    <t>211124090017</t>
  </si>
  <si>
    <t>狄艳媚</t>
  </si>
  <si>
    <t>复变函数与积分变换-0003/0004/0005</t>
  </si>
  <si>
    <t>沈陆露</t>
  </si>
  <si>
    <t>211124090022</t>
  </si>
  <si>
    <t>朱佳惠</t>
  </si>
  <si>
    <t>概率论与数理统计B-0003/0008; 概率论与数理统计（留学生）-0001</t>
  </si>
  <si>
    <t>王欣韵</t>
  </si>
  <si>
    <t>111124090001</t>
  </si>
  <si>
    <t>周晶</t>
  </si>
  <si>
    <t>概率论与数理统计A-0011/0012/0015</t>
  </si>
  <si>
    <t>楼天奇</t>
  </si>
  <si>
    <t>211124090011</t>
  </si>
  <si>
    <t>徐敏强</t>
  </si>
  <si>
    <t>概率论与数理统计A-0008/0010/0013</t>
  </si>
  <si>
    <t>王涵</t>
  </si>
  <si>
    <t>211123090005</t>
  </si>
  <si>
    <t>蒋丹华</t>
  </si>
  <si>
    <t>概率论与数理统计B-0007; 概率论与数理统计A-0014/0016</t>
  </si>
  <si>
    <t>王潇楠</t>
  </si>
  <si>
    <t>211123090019</t>
  </si>
  <si>
    <t>张隽</t>
  </si>
  <si>
    <t>概率论与数理统计A-0005/0006，概率论与数理统计-0001</t>
  </si>
  <si>
    <t>黄启莹</t>
  </si>
  <si>
    <t>221123090102</t>
  </si>
  <si>
    <t>概率论与数理统计A</t>
  </si>
  <si>
    <t>宋军全</t>
  </si>
  <si>
    <t>概率论与数理统计A-0001/0003/0004</t>
  </si>
  <si>
    <t>李扬集</t>
  </si>
  <si>
    <t>211124090002</t>
  </si>
  <si>
    <t>任博</t>
  </si>
  <si>
    <t>高等数学l-0012/0015</t>
  </si>
  <si>
    <t>赵朝</t>
  </si>
  <si>
    <t>211123090016</t>
  </si>
  <si>
    <t>张素红</t>
  </si>
  <si>
    <t>高等数学l-0002/0034</t>
  </si>
  <si>
    <t>方民豪</t>
  </si>
  <si>
    <t>221123090067</t>
  </si>
  <si>
    <t>李素兰</t>
  </si>
  <si>
    <t>高等数学l-0024/ 0011</t>
  </si>
  <si>
    <t>罗亮</t>
  </si>
  <si>
    <t>211123090018</t>
  </si>
  <si>
    <t>李影</t>
  </si>
  <si>
    <t>高等数学I-0001/0014</t>
  </si>
  <si>
    <t>张雪晴</t>
  </si>
  <si>
    <t>211122090013</t>
  </si>
  <si>
    <t>周凯</t>
  </si>
  <si>
    <t>高等数学Ⅰ-0016/0019</t>
  </si>
  <si>
    <t>何家豪</t>
  </si>
  <si>
    <t>211124090014</t>
  </si>
  <si>
    <t>马青</t>
  </si>
  <si>
    <t>高等数学（健行）Ⅰ-0002、高等数学Ⅰ-0013</t>
  </si>
  <si>
    <t>邓鸿伟</t>
  </si>
  <si>
    <t>211123090001</t>
  </si>
  <si>
    <t>颜于清</t>
  </si>
  <si>
    <t>高等数学I-0008/0010</t>
  </si>
  <si>
    <t>宋帆</t>
  </si>
  <si>
    <t>211123090013</t>
  </si>
  <si>
    <t>卓文新</t>
  </si>
  <si>
    <t>高等数学I-0004/0035</t>
  </si>
  <si>
    <t>张开心</t>
  </si>
  <si>
    <t>211123090009</t>
  </si>
  <si>
    <t>程善</t>
  </si>
  <si>
    <t>高等数学I-0003/0026</t>
  </si>
  <si>
    <t>程行</t>
  </si>
  <si>
    <t>211124090008</t>
  </si>
  <si>
    <t>高等数学I,大学数学</t>
  </si>
  <si>
    <t>陈剑利</t>
  </si>
  <si>
    <t>高等数学I-0023,大学数学-0005</t>
  </si>
  <si>
    <t>曾旻</t>
  </si>
  <si>
    <t>211123090012</t>
  </si>
  <si>
    <t>陆成刚</t>
  </si>
  <si>
    <t>线性代数-0001/0002/0003/0004</t>
  </si>
  <si>
    <t>孟纯鹏</t>
  </si>
  <si>
    <t>221124090104</t>
  </si>
  <si>
    <t>胡兵</t>
  </si>
  <si>
    <t>线性代数B-0005/006/0015/0016</t>
  </si>
  <si>
    <t>朱宇琪</t>
  </si>
  <si>
    <t>211123090049</t>
  </si>
  <si>
    <t>大学数学基础</t>
  </si>
  <si>
    <t>大学数学基础-0001</t>
  </si>
  <si>
    <t>何昊庭</t>
  </si>
  <si>
    <t>211122090005</t>
  </si>
  <si>
    <t>范毅</t>
  </si>
  <si>
    <t>211123090006</t>
  </si>
  <si>
    <t>汪棋凯</t>
  </si>
  <si>
    <t>111122090001</t>
  </si>
  <si>
    <t>孙丹丹</t>
  </si>
  <si>
    <t>111124090003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</si>
</sst>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0.5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Border="1" applyAlignment="1" applyProtection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H17" sqref="H17"/>
    </sheetView>
  </sheetViews>
  <sheetFormatPr defaultColWidth="9" defaultRowHeight="15.75"/>
  <cols>
    <col min="2" max="2" width="19.125" customWidth="1"/>
    <col min="3" max="3" width="21.75" customWidth="1"/>
    <col min="4" max="4" width="16.75" customWidth="1"/>
    <col min="5" max="5" width="44.5" customWidth="1"/>
    <col min="6" max="6" width="11.375" customWidth="1"/>
    <col min="7" max="7" width="11.125" customWidth="1"/>
    <col min="8" max="8" width="21.875" customWidth="1"/>
    <col min="9" max="9" width="21.625" customWidth="1"/>
  </cols>
  <sheetData>
    <row r="1" ht="29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.75" customHeight="1" spans="1:9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0.75" customHeight="1" spans="1:9">
      <c r="A4" s="7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f>119+102+96+229</f>
        <v>546</v>
      </c>
      <c r="G4" s="5">
        <f>32*3+64</f>
        <v>160</v>
      </c>
      <c r="H4" s="7" t="s">
        <v>15</v>
      </c>
      <c r="I4" s="9" t="s">
        <v>16</v>
      </c>
    </row>
    <row r="5" ht="30.75" customHeight="1" spans="1:9">
      <c r="A5" s="7">
        <v>2</v>
      </c>
      <c r="B5" s="5" t="s">
        <v>11</v>
      </c>
      <c r="C5" s="5" t="s">
        <v>17</v>
      </c>
      <c r="D5" s="5" t="s">
        <v>18</v>
      </c>
      <c r="E5" s="5" t="s">
        <v>19</v>
      </c>
      <c r="F5" s="5">
        <f>163+152</f>
        <v>315</v>
      </c>
      <c r="G5" s="5">
        <v>160</v>
      </c>
      <c r="H5" s="7" t="s">
        <v>20</v>
      </c>
      <c r="I5" s="10" t="s">
        <v>21</v>
      </c>
    </row>
    <row r="6" ht="30.75" customHeight="1" spans="1:9">
      <c r="A6" s="7">
        <v>3</v>
      </c>
      <c r="B6" s="5" t="s">
        <v>11</v>
      </c>
      <c r="C6" s="5" t="s">
        <v>17</v>
      </c>
      <c r="D6" s="5" t="s">
        <v>22</v>
      </c>
      <c r="E6" s="5" t="s">
        <v>23</v>
      </c>
      <c r="F6" s="5">
        <f>123+101</f>
        <v>224</v>
      </c>
      <c r="G6" s="5">
        <v>160</v>
      </c>
      <c r="H6" s="7" t="s">
        <v>24</v>
      </c>
      <c r="I6" s="9" t="s">
        <v>25</v>
      </c>
    </row>
    <row r="7" ht="30.75" customHeight="1" spans="1:9">
      <c r="A7" s="7">
        <v>4</v>
      </c>
      <c r="B7" s="5" t="s">
        <v>11</v>
      </c>
      <c r="C7" s="5" t="s">
        <v>17</v>
      </c>
      <c r="D7" s="5" t="s">
        <v>26</v>
      </c>
      <c r="E7" s="5" t="s">
        <v>27</v>
      </c>
      <c r="F7" s="5">
        <f>124+132</f>
        <v>256</v>
      </c>
      <c r="G7" s="5">
        <v>160</v>
      </c>
      <c r="H7" s="7" t="s">
        <v>28</v>
      </c>
      <c r="I7" s="9" t="s">
        <v>29</v>
      </c>
    </row>
    <row r="8" ht="30.75" customHeight="1" spans="1:9">
      <c r="A8" s="7">
        <v>5</v>
      </c>
      <c r="B8" s="5" t="s">
        <v>11</v>
      </c>
      <c r="C8" s="5" t="s">
        <v>17</v>
      </c>
      <c r="D8" s="5" t="s">
        <v>30</v>
      </c>
      <c r="E8" s="7" t="s">
        <v>31</v>
      </c>
      <c r="F8" s="7">
        <f>111+101</f>
        <v>212</v>
      </c>
      <c r="G8" s="7">
        <v>160</v>
      </c>
      <c r="H8" s="7" t="s">
        <v>32</v>
      </c>
      <c r="I8" s="9" t="s">
        <v>33</v>
      </c>
    </row>
    <row r="9" ht="30.75" customHeight="1" spans="1:9">
      <c r="A9" s="7">
        <v>6</v>
      </c>
      <c r="B9" s="5" t="s">
        <v>11</v>
      </c>
      <c r="C9" s="5" t="s">
        <v>17</v>
      </c>
      <c r="D9" s="5" t="s">
        <v>34</v>
      </c>
      <c r="E9" s="5" t="s">
        <v>35</v>
      </c>
      <c r="F9" s="5">
        <f>129+128</f>
        <v>257</v>
      </c>
      <c r="G9" s="5">
        <v>160</v>
      </c>
      <c r="H9" s="7" t="s">
        <v>36</v>
      </c>
      <c r="I9" s="9" t="s">
        <v>37</v>
      </c>
    </row>
    <row r="10" customFormat="1" ht="30.75" customHeight="1" spans="1:9">
      <c r="A10" s="7">
        <v>7</v>
      </c>
      <c r="B10" s="5" t="s">
        <v>11</v>
      </c>
      <c r="C10" s="5" t="s">
        <v>17</v>
      </c>
      <c r="D10" s="5" t="s">
        <v>38</v>
      </c>
      <c r="E10" s="5" t="s">
        <v>39</v>
      </c>
      <c r="F10" s="5">
        <f>105+126</f>
        <v>231</v>
      </c>
      <c r="G10" s="5">
        <v>160</v>
      </c>
      <c r="H10" s="7" t="s">
        <v>40</v>
      </c>
      <c r="I10" s="9" t="s">
        <v>41</v>
      </c>
    </row>
    <row r="11" customFormat="1" ht="30.75" customHeight="1" spans="1:9">
      <c r="A11" s="7">
        <v>8</v>
      </c>
      <c r="B11" s="5" t="s">
        <v>11</v>
      </c>
      <c r="C11" s="5" t="s">
        <v>17</v>
      </c>
      <c r="D11" s="7" t="s">
        <v>42</v>
      </c>
      <c r="E11" s="7" t="s">
        <v>43</v>
      </c>
      <c r="F11" s="5">
        <f>153+131</f>
        <v>284</v>
      </c>
      <c r="G11" s="5">
        <v>160</v>
      </c>
      <c r="H11" s="7" t="s">
        <v>44</v>
      </c>
      <c r="I11" s="9" t="s">
        <v>45</v>
      </c>
    </row>
    <row r="12" customFormat="1" ht="30.75" customHeight="1" spans="1:9">
      <c r="A12" s="7">
        <v>9</v>
      </c>
      <c r="B12" s="5" t="s">
        <v>11</v>
      </c>
      <c r="C12" s="5" t="s">
        <v>46</v>
      </c>
      <c r="D12" s="7" t="s">
        <v>47</v>
      </c>
      <c r="E12" s="7" t="s">
        <v>48</v>
      </c>
      <c r="F12" s="5">
        <v>396</v>
      </c>
      <c r="G12" s="5">
        <v>176</v>
      </c>
      <c r="H12" s="7" t="s">
        <v>49</v>
      </c>
      <c r="I12" s="9" t="s">
        <v>50</v>
      </c>
    </row>
    <row r="13" s="1" customFormat="1" ht="30.75" customHeight="1" spans="1:9">
      <c r="A13" s="7">
        <v>10</v>
      </c>
      <c r="B13" s="5" t="s">
        <v>11</v>
      </c>
      <c r="C13" s="5" t="s">
        <v>51</v>
      </c>
      <c r="D13" s="5" t="s">
        <v>52</v>
      </c>
      <c r="E13" s="5" t="s">
        <v>53</v>
      </c>
      <c r="F13" s="5">
        <f>72+115+98+267</f>
        <v>552</v>
      </c>
      <c r="G13" s="5">
        <f>32*3+96</f>
        <v>192</v>
      </c>
      <c r="H13" s="7" t="s">
        <v>54</v>
      </c>
      <c r="I13" s="9" t="s">
        <v>55</v>
      </c>
    </row>
    <row r="14" customFormat="1" ht="30.75" customHeight="1" spans="1:9">
      <c r="A14" s="7">
        <v>11</v>
      </c>
      <c r="B14" s="5" t="s">
        <v>11</v>
      </c>
      <c r="C14" s="5" t="s">
        <v>56</v>
      </c>
      <c r="D14" s="5" t="s">
        <v>57</v>
      </c>
      <c r="E14" s="5" t="s">
        <v>58</v>
      </c>
      <c r="F14" s="5">
        <f>140+116</f>
        <v>256</v>
      </c>
      <c r="G14" s="5">
        <f>48+48</f>
        <v>96</v>
      </c>
      <c r="H14" s="7" t="s">
        <v>59</v>
      </c>
      <c r="I14" s="9" t="s">
        <v>60</v>
      </c>
    </row>
    <row r="15" ht="30.75" customHeight="1" spans="1:9">
      <c r="A15" s="7">
        <v>12</v>
      </c>
      <c r="B15" s="5" t="s">
        <v>11</v>
      </c>
      <c r="C15" s="5" t="s">
        <v>61</v>
      </c>
      <c r="D15" s="5" t="s">
        <v>62</v>
      </c>
      <c r="E15" s="5" t="s">
        <v>63</v>
      </c>
      <c r="F15" s="5">
        <f>98+93</f>
        <v>191</v>
      </c>
      <c r="G15" s="5">
        <f>64*2</f>
        <v>128</v>
      </c>
      <c r="H15" s="7" t="s">
        <v>64</v>
      </c>
      <c r="I15" s="9" t="s">
        <v>65</v>
      </c>
    </row>
    <row r="16" ht="30.75" customHeight="1" spans="1:9">
      <c r="A16" s="7">
        <v>13</v>
      </c>
      <c r="B16" s="5" t="s">
        <v>11</v>
      </c>
      <c r="C16" s="5" t="s">
        <v>61</v>
      </c>
      <c r="D16" s="5" t="s">
        <v>66</v>
      </c>
      <c r="E16" s="5" t="s">
        <v>67</v>
      </c>
      <c r="F16" s="5">
        <f>133+55</f>
        <v>188</v>
      </c>
      <c r="G16" s="5">
        <f>64*2</f>
        <v>128</v>
      </c>
      <c r="H16" s="7" t="s">
        <v>68</v>
      </c>
      <c r="I16" s="9" t="s">
        <v>69</v>
      </c>
    </row>
    <row r="17" ht="30.75" customHeight="1" spans="1:9">
      <c r="A17" s="7">
        <v>14</v>
      </c>
      <c r="B17" s="5" t="s">
        <v>11</v>
      </c>
      <c r="C17" s="5" t="s">
        <v>56</v>
      </c>
      <c r="D17" s="5" t="s">
        <v>70</v>
      </c>
      <c r="E17" s="5" t="s">
        <v>71</v>
      </c>
      <c r="F17" s="5">
        <f>147+116+117</f>
        <v>380</v>
      </c>
      <c r="G17" s="5">
        <f>48*3</f>
        <v>144</v>
      </c>
      <c r="H17" s="7" t="s">
        <v>72</v>
      </c>
      <c r="I17" s="9" t="s">
        <v>73</v>
      </c>
    </row>
    <row r="18" ht="30.75" customHeight="1" spans="1:9">
      <c r="A18" s="7">
        <v>15</v>
      </c>
      <c r="B18" s="5" t="s">
        <v>11</v>
      </c>
      <c r="C18" s="5" t="s">
        <v>51</v>
      </c>
      <c r="D18" s="5" t="s">
        <v>74</v>
      </c>
      <c r="E18" s="5" t="s">
        <v>75</v>
      </c>
      <c r="F18" s="5">
        <f>173+86+56</f>
        <v>315</v>
      </c>
      <c r="G18" s="5">
        <f>32*2+48</f>
        <v>112</v>
      </c>
      <c r="H18" s="5" t="s">
        <v>76</v>
      </c>
      <c r="I18" s="10" t="s">
        <v>77</v>
      </c>
    </row>
    <row r="19" ht="30.75" customHeight="1" spans="1:9">
      <c r="A19" s="7">
        <v>16</v>
      </c>
      <c r="B19" s="5" t="s">
        <v>11</v>
      </c>
      <c r="C19" s="5" t="s">
        <v>51</v>
      </c>
      <c r="D19" s="5" t="s">
        <v>78</v>
      </c>
      <c r="E19" s="5" t="s">
        <v>79</v>
      </c>
      <c r="F19" s="5">
        <f>130+130+140</f>
        <v>400</v>
      </c>
      <c r="G19" s="5">
        <f>48*3</f>
        <v>144</v>
      </c>
      <c r="H19" s="7" t="s">
        <v>80</v>
      </c>
      <c r="I19" s="9" t="s">
        <v>81</v>
      </c>
    </row>
    <row r="20" ht="30.75" customHeight="1" spans="1:9">
      <c r="A20" s="7">
        <v>17</v>
      </c>
      <c r="B20" s="5" t="s">
        <v>11</v>
      </c>
      <c r="C20" s="5" t="s">
        <v>51</v>
      </c>
      <c r="D20" s="5" t="s">
        <v>82</v>
      </c>
      <c r="E20" s="5" t="s">
        <v>83</v>
      </c>
      <c r="F20" s="5">
        <f>130+130+159</f>
        <v>419</v>
      </c>
      <c r="G20" s="5">
        <f>48*3</f>
        <v>144</v>
      </c>
      <c r="H20" s="5" t="s">
        <v>84</v>
      </c>
      <c r="I20" s="10" t="s">
        <v>85</v>
      </c>
    </row>
    <row r="21" ht="30.75" customHeight="1" spans="1:9">
      <c r="A21" s="7">
        <v>18</v>
      </c>
      <c r="B21" s="5" t="s">
        <v>11</v>
      </c>
      <c r="C21" s="5" t="s">
        <v>51</v>
      </c>
      <c r="D21" s="5" t="s">
        <v>86</v>
      </c>
      <c r="E21" s="5" t="s">
        <v>87</v>
      </c>
      <c r="F21" s="5">
        <f>101+94+135</f>
        <v>330</v>
      </c>
      <c r="G21" s="5">
        <f>32+48*2</f>
        <v>128</v>
      </c>
      <c r="H21" s="5" t="s">
        <v>88</v>
      </c>
      <c r="I21" s="10" t="s">
        <v>89</v>
      </c>
    </row>
    <row r="22" ht="30.75" customHeight="1" spans="1:9">
      <c r="A22" s="7">
        <v>19</v>
      </c>
      <c r="B22" s="5" t="s">
        <v>11</v>
      </c>
      <c r="C22" s="5" t="s">
        <v>51</v>
      </c>
      <c r="D22" s="5" t="s">
        <v>90</v>
      </c>
      <c r="E22" s="5" t="s">
        <v>91</v>
      </c>
      <c r="F22" s="5">
        <f>116+83+25</f>
        <v>224</v>
      </c>
      <c r="G22" s="5">
        <f>48*2+80</f>
        <v>176</v>
      </c>
      <c r="H22" s="5" t="s">
        <v>92</v>
      </c>
      <c r="I22" s="10" t="s">
        <v>93</v>
      </c>
    </row>
    <row r="23" ht="30.75" customHeight="1" spans="1:9">
      <c r="A23" s="7">
        <v>20</v>
      </c>
      <c r="B23" s="5" t="s">
        <v>11</v>
      </c>
      <c r="C23" s="5" t="s">
        <v>94</v>
      </c>
      <c r="D23" s="5" t="s">
        <v>95</v>
      </c>
      <c r="E23" s="5" t="s">
        <v>96</v>
      </c>
      <c r="F23" s="5">
        <f>83+88+98</f>
        <v>269</v>
      </c>
      <c r="G23" s="5">
        <f>48*3</f>
        <v>144</v>
      </c>
      <c r="H23" s="5" t="s">
        <v>97</v>
      </c>
      <c r="I23" s="10" t="s">
        <v>98</v>
      </c>
    </row>
    <row r="24" ht="30.75" customHeight="1" spans="1:9">
      <c r="A24" s="7">
        <v>21</v>
      </c>
      <c r="B24" s="5" t="s">
        <v>11</v>
      </c>
      <c r="C24" s="5" t="s">
        <v>17</v>
      </c>
      <c r="D24" s="5" t="s">
        <v>99</v>
      </c>
      <c r="E24" s="5" t="s">
        <v>100</v>
      </c>
      <c r="F24" s="5">
        <f>136+103</f>
        <v>239</v>
      </c>
      <c r="G24" s="5">
        <f t="shared" ref="G24:G31" si="0">80*2</f>
        <v>160</v>
      </c>
      <c r="H24" s="5" t="s">
        <v>101</v>
      </c>
      <c r="I24" s="10" t="s">
        <v>102</v>
      </c>
    </row>
    <row r="25" ht="30.75" customHeight="1" spans="1:9">
      <c r="A25" s="7">
        <v>22</v>
      </c>
      <c r="B25" s="5" t="s">
        <v>11</v>
      </c>
      <c r="C25" s="5" t="s">
        <v>17</v>
      </c>
      <c r="D25" s="5" t="s">
        <v>103</v>
      </c>
      <c r="E25" s="5" t="s">
        <v>104</v>
      </c>
      <c r="F25" s="5">
        <f>120+116</f>
        <v>236</v>
      </c>
      <c r="G25" s="5">
        <f t="shared" si="0"/>
        <v>160</v>
      </c>
      <c r="H25" s="5" t="s">
        <v>105</v>
      </c>
      <c r="I25" s="10" t="s">
        <v>106</v>
      </c>
    </row>
    <row r="26" ht="30.75" customHeight="1" spans="1:9">
      <c r="A26" s="7">
        <v>23</v>
      </c>
      <c r="B26" s="5" t="s">
        <v>11</v>
      </c>
      <c r="C26" s="5" t="s">
        <v>17</v>
      </c>
      <c r="D26" s="5" t="s">
        <v>107</v>
      </c>
      <c r="E26" s="5" t="s">
        <v>108</v>
      </c>
      <c r="F26" s="5">
        <f>123+96</f>
        <v>219</v>
      </c>
      <c r="G26" s="5">
        <f t="shared" si="0"/>
        <v>160</v>
      </c>
      <c r="H26" s="5" t="s">
        <v>109</v>
      </c>
      <c r="I26" s="10" t="s">
        <v>110</v>
      </c>
    </row>
    <row r="27" ht="30.75" customHeight="1" spans="1:9">
      <c r="A27" s="7">
        <v>24</v>
      </c>
      <c r="B27" s="5" t="s">
        <v>11</v>
      </c>
      <c r="C27" s="5" t="s">
        <v>17</v>
      </c>
      <c r="D27" s="5" t="s">
        <v>111</v>
      </c>
      <c r="E27" s="5" t="s">
        <v>112</v>
      </c>
      <c r="F27" s="5">
        <f>105+124</f>
        <v>229</v>
      </c>
      <c r="G27" s="5">
        <f t="shared" si="0"/>
        <v>160</v>
      </c>
      <c r="H27" s="5" t="s">
        <v>113</v>
      </c>
      <c r="I27" s="10" t="s">
        <v>114</v>
      </c>
    </row>
    <row r="28" ht="30.75" customHeight="1" spans="1:9">
      <c r="A28" s="7">
        <v>25</v>
      </c>
      <c r="B28" s="5" t="s">
        <v>11</v>
      </c>
      <c r="C28" s="5" t="s">
        <v>17</v>
      </c>
      <c r="D28" s="5" t="s">
        <v>115</v>
      </c>
      <c r="E28" s="5" t="s">
        <v>116</v>
      </c>
      <c r="F28" s="5">
        <f>103+146</f>
        <v>249</v>
      </c>
      <c r="G28" s="5">
        <f t="shared" si="0"/>
        <v>160</v>
      </c>
      <c r="H28" s="7" t="s">
        <v>117</v>
      </c>
      <c r="I28" s="9" t="s">
        <v>118</v>
      </c>
    </row>
    <row r="29" ht="30.75" customHeight="1" spans="1:9">
      <c r="A29" s="7">
        <v>26</v>
      </c>
      <c r="B29" s="5" t="s">
        <v>11</v>
      </c>
      <c r="C29" s="5" t="s">
        <v>17</v>
      </c>
      <c r="D29" s="5" t="s">
        <v>119</v>
      </c>
      <c r="E29" s="5" t="s">
        <v>120</v>
      </c>
      <c r="F29" s="5">
        <f>42+126</f>
        <v>168</v>
      </c>
      <c r="G29" s="5">
        <f t="shared" si="0"/>
        <v>160</v>
      </c>
      <c r="H29" s="5" t="s">
        <v>121</v>
      </c>
      <c r="I29" s="10" t="s">
        <v>122</v>
      </c>
    </row>
    <row r="30" ht="30.75" customHeight="1" spans="1:9">
      <c r="A30" s="7">
        <v>27</v>
      </c>
      <c r="B30" s="5" t="s">
        <v>11</v>
      </c>
      <c r="C30" s="5" t="s">
        <v>17</v>
      </c>
      <c r="D30" s="5" t="s">
        <v>123</v>
      </c>
      <c r="E30" s="5" t="s">
        <v>124</v>
      </c>
      <c r="F30" s="5">
        <f>114+129</f>
        <v>243</v>
      </c>
      <c r="G30" s="5">
        <f t="shared" si="0"/>
        <v>160</v>
      </c>
      <c r="H30" s="5" t="s">
        <v>125</v>
      </c>
      <c r="I30" s="10" t="s">
        <v>126</v>
      </c>
    </row>
    <row r="31" ht="30.75" customHeight="1" spans="1:9">
      <c r="A31" s="7">
        <v>28</v>
      </c>
      <c r="B31" s="5" t="s">
        <v>11</v>
      </c>
      <c r="C31" s="5" t="s">
        <v>17</v>
      </c>
      <c r="D31" s="5" t="s">
        <v>127</v>
      </c>
      <c r="E31" s="5" t="s">
        <v>128</v>
      </c>
      <c r="F31" s="5">
        <f>131+143</f>
        <v>274</v>
      </c>
      <c r="G31" s="5">
        <f t="shared" si="0"/>
        <v>160</v>
      </c>
      <c r="H31" s="5" t="s">
        <v>129</v>
      </c>
      <c r="I31" s="11" t="s">
        <v>130</v>
      </c>
    </row>
    <row r="32" customFormat="1" ht="30.75" customHeight="1" spans="1:9">
      <c r="A32" s="7">
        <v>29</v>
      </c>
      <c r="B32" s="5" t="s">
        <v>11</v>
      </c>
      <c r="C32" s="5" t="s">
        <v>17</v>
      </c>
      <c r="D32" s="5" t="s">
        <v>131</v>
      </c>
      <c r="E32" s="5" t="s">
        <v>132</v>
      </c>
      <c r="F32" s="5">
        <f>86+139</f>
        <v>225</v>
      </c>
      <c r="G32" s="5">
        <v>160</v>
      </c>
      <c r="H32" s="7" t="s">
        <v>133</v>
      </c>
      <c r="I32" s="10" t="s">
        <v>134</v>
      </c>
    </row>
    <row r="33" ht="30.75" customHeight="1" spans="1:9">
      <c r="A33" s="7">
        <v>30</v>
      </c>
      <c r="B33" s="5" t="s">
        <v>11</v>
      </c>
      <c r="C33" s="5" t="s">
        <v>135</v>
      </c>
      <c r="D33" s="5" t="s">
        <v>136</v>
      </c>
      <c r="E33" s="5" t="s">
        <v>137</v>
      </c>
      <c r="F33" s="5">
        <f>130+136</f>
        <v>266</v>
      </c>
      <c r="G33" s="5">
        <f>80+64</f>
        <v>144</v>
      </c>
      <c r="H33" s="5" t="s">
        <v>138</v>
      </c>
      <c r="I33" s="10" t="s">
        <v>139</v>
      </c>
    </row>
    <row r="34" ht="30.75" customHeight="1" spans="1:9">
      <c r="A34" s="7">
        <v>31</v>
      </c>
      <c r="B34" s="5" t="s">
        <v>11</v>
      </c>
      <c r="C34" s="5" t="s">
        <v>46</v>
      </c>
      <c r="D34" s="5" t="s">
        <v>140</v>
      </c>
      <c r="E34" s="5" t="s">
        <v>141</v>
      </c>
      <c r="F34" s="5">
        <f>145+130+129+103</f>
        <v>507</v>
      </c>
      <c r="G34" s="5">
        <f>32*4</f>
        <v>128</v>
      </c>
      <c r="H34" s="5" t="s">
        <v>142</v>
      </c>
      <c r="I34" s="10" t="s">
        <v>143</v>
      </c>
    </row>
    <row r="35" ht="30.75" customHeight="1" spans="1:9">
      <c r="A35" s="7">
        <v>32</v>
      </c>
      <c r="B35" s="5" t="s">
        <v>11</v>
      </c>
      <c r="C35" s="5" t="s">
        <v>46</v>
      </c>
      <c r="D35" s="5" t="s">
        <v>144</v>
      </c>
      <c r="E35" s="5" t="s">
        <v>145</v>
      </c>
      <c r="F35" s="5">
        <f>147+147+114+47</f>
        <v>455</v>
      </c>
      <c r="G35" s="5">
        <f>32*4</f>
        <v>128</v>
      </c>
      <c r="H35" s="5" t="s">
        <v>146</v>
      </c>
      <c r="I35" s="10" t="s">
        <v>147</v>
      </c>
    </row>
    <row r="36" s="2" customFormat="1" ht="30.75" customHeight="1" spans="1:9">
      <c r="A36" s="7">
        <v>33</v>
      </c>
      <c r="B36" s="7" t="s">
        <v>11</v>
      </c>
      <c r="C36" s="5" t="s">
        <v>148</v>
      </c>
      <c r="D36" s="5" t="s">
        <v>70</v>
      </c>
      <c r="E36" s="7" t="s">
        <v>149</v>
      </c>
      <c r="F36" s="7">
        <v>5400</v>
      </c>
      <c r="G36" s="7">
        <v>32</v>
      </c>
      <c r="H36" s="7" t="s">
        <v>150</v>
      </c>
      <c r="I36" s="9" t="s">
        <v>151</v>
      </c>
    </row>
    <row r="37" s="2" customFormat="1" ht="30.75" customHeight="1" spans="1:9">
      <c r="A37" s="7">
        <v>34</v>
      </c>
      <c r="B37" s="7" t="s">
        <v>11</v>
      </c>
      <c r="C37" s="5" t="s">
        <v>148</v>
      </c>
      <c r="D37" s="5" t="s">
        <v>70</v>
      </c>
      <c r="E37" s="7" t="s">
        <v>149</v>
      </c>
      <c r="F37" s="7">
        <v>5400</v>
      </c>
      <c r="G37" s="7">
        <v>32</v>
      </c>
      <c r="H37" s="7" t="s">
        <v>152</v>
      </c>
      <c r="I37" s="9" t="s">
        <v>153</v>
      </c>
    </row>
    <row r="38" s="2" customFormat="1" ht="30.75" customHeight="1" spans="1:9">
      <c r="A38" s="7">
        <v>35</v>
      </c>
      <c r="B38" s="7" t="s">
        <v>11</v>
      </c>
      <c r="C38" s="5" t="s">
        <v>148</v>
      </c>
      <c r="D38" s="5" t="s">
        <v>70</v>
      </c>
      <c r="E38" s="7" t="s">
        <v>149</v>
      </c>
      <c r="F38" s="7">
        <v>5400</v>
      </c>
      <c r="G38" s="7">
        <v>32</v>
      </c>
      <c r="H38" s="7" t="s">
        <v>154</v>
      </c>
      <c r="I38" s="9" t="s">
        <v>155</v>
      </c>
    </row>
    <row r="39" s="2" customFormat="1" ht="30.75" customHeight="1" spans="1:9">
      <c r="A39" s="7">
        <v>36</v>
      </c>
      <c r="B39" s="7" t="s">
        <v>11</v>
      </c>
      <c r="C39" s="5" t="s">
        <v>148</v>
      </c>
      <c r="D39" s="5" t="s">
        <v>70</v>
      </c>
      <c r="E39" s="7" t="s">
        <v>149</v>
      </c>
      <c r="F39" s="7">
        <v>5400</v>
      </c>
      <c r="G39" s="7">
        <v>32</v>
      </c>
      <c r="H39" s="7" t="s">
        <v>156</v>
      </c>
      <c r="I39" s="9" t="s">
        <v>157</v>
      </c>
    </row>
    <row r="40" ht="15" customHeight="1"/>
  </sheetData>
  <mergeCells count="2">
    <mergeCell ref="A1:I1"/>
    <mergeCell ref="A2:I2"/>
  </mergeCells>
  <pageMargins left="0.75" right="0.75" top="1" bottom="1" header="0.5" footer="0.5"/>
  <headerFooter/>
  <ignoredErrors>
    <ignoredError sqref="G26 G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章鱼大主教</cp:lastModifiedBy>
  <dcterms:created xsi:type="dcterms:W3CDTF">2006-09-20T08:00:00Z</dcterms:created>
  <dcterms:modified xsi:type="dcterms:W3CDTF">2024-09-16T06:01:55Z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12C1046A5A5C4EB99FEDF653C2F65DDE_12</vt:lpwstr>
  </property>
  <property fmtid="{D5CDD505-2E9C-101B-9397-08002B2CF9AE}" pid="3" name="KSOProductBuildVer">
    <vt:lpwstr>2052-12.1.0.17857</vt:lpwstr>
  </property>
</Properties>
</file>